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NO\Desktop\"/>
    </mc:Choice>
  </mc:AlternateContent>
  <xr:revisionPtr revIDLastSave="0" documentId="8_{065C8370-4CD8-4BD6-90C7-D44EE746F6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kenaariotarkastelu" sheetId="1" r:id="rId1"/>
    <sheet name="Scenarios 20 mil." sheetId="2" r:id="rId2"/>
    <sheet name="Scenarios_10 mil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2" i="3"/>
  <c r="E10" i="3" s="1"/>
  <c r="E9" i="3"/>
  <c r="E6" i="3"/>
  <c r="E11" i="3"/>
  <c r="E8" i="3"/>
  <c r="E5" i="3"/>
  <c r="E14" i="3"/>
  <c r="E7" i="3"/>
  <c r="G7" i="3"/>
  <c r="F4" i="3"/>
  <c r="G4" i="3" s="1"/>
  <c r="F13" i="3"/>
  <c r="G13" i="3" s="1"/>
  <c r="F10" i="3"/>
  <c r="G10" i="3" s="1"/>
  <c r="F7" i="3"/>
  <c r="E13" i="3" l="1"/>
  <c r="H13" i="3" s="1"/>
  <c r="H7" i="3"/>
  <c r="E4" i="3"/>
  <c r="H4" i="3" s="1"/>
  <c r="H10" i="3"/>
  <c r="E5" i="1" l="1"/>
  <c r="E4" i="1" s="1"/>
  <c r="E6" i="1"/>
  <c r="F4" i="2"/>
  <c r="G4" i="2" s="1"/>
  <c r="E15" i="2"/>
  <c r="E14" i="2"/>
  <c r="E13" i="2" s="1"/>
  <c r="H13" i="2" s="1"/>
  <c r="F13" i="2"/>
  <c r="G13" i="2" s="1"/>
  <c r="E12" i="2"/>
  <c r="E11" i="2"/>
  <c r="F10" i="2"/>
  <c r="G10" i="2" s="1"/>
  <c r="E9" i="2"/>
  <c r="E8" i="2"/>
  <c r="F7" i="2"/>
  <c r="G7" i="2" s="1"/>
  <c r="E6" i="2"/>
  <c r="E5" i="2"/>
  <c r="E4" i="2" s="1"/>
  <c r="E7" i="2" l="1"/>
  <c r="H7" i="2" s="1"/>
  <c r="E10" i="2"/>
  <c r="H10" i="2" s="1"/>
  <c r="H4" i="2"/>
  <c r="F13" i="1"/>
  <c r="F10" i="1"/>
  <c r="F7" i="1"/>
  <c r="F4" i="1"/>
  <c r="G4" i="1" s="1"/>
  <c r="E15" i="1" l="1"/>
  <c r="E14" i="1"/>
  <c r="E12" i="1"/>
  <c r="E11" i="1"/>
  <c r="E9" i="1"/>
  <c r="E8" i="1"/>
  <c r="H4" i="1"/>
  <c r="E7" i="1" l="1"/>
  <c r="G13" i="1" l="1"/>
  <c r="G10" i="1"/>
  <c r="G7" i="1"/>
  <c r="E10" i="1" l="1"/>
  <c r="H10" i="1" s="1"/>
  <c r="H7" i="1" l="1"/>
  <c r="E13" i="1"/>
  <c r="H13" i="1" s="1"/>
</calcChain>
</file>

<file path=xl/sharedStrings.xml><?xml version="1.0" encoding="utf-8"?>
<sst xmlns="http://schemas.openxmlformats.org/spreadsheetml/2006/main" count="81" uniqueCount="30">
  <si>
    <t>Toteumaluku (kokonaisuus)</t>
  </si>
  <si>
    <t xml:space="preserve">Mittareiden toteuman perusteella maksettava määrä </t>
  </si>
  <si>
    <t>Toteumaluvun perusteella maksettava määrä</t>
  </si>
  <si>
    <t xml:space="preserve">Mittari 1 </t>
  </si>
  <si>
    <t xml:space="preserve">T&amp;K </t>
  </si>
  <si>
    <t xml:space="preserve">Mittari 2 </t>
  </si>
  <si>
    <t>ekosys.</t>
  </si>
  <si>
    <t>Maksettava määrä (milj. €)</t>
  </si>
  <si>
    <t>Skenaario 1</t>
  </si>
  <si>
    <t>Skenaario 2</t>
  </si>
  <si>
    <t>Skenaario 3</t>
  </si>
  <si>
    <t>Skenaario 4</t>
  </si>
  <si>
    <r>
      <t xml:space="preserve">Toteuma mittareittain </t>
    </r>
    <r>
      <rPr>
        <sz val="9"/>
        <color theme="1"/>
        <rFont val="Calibri"/>
        <family val="2"/>
        <scheme val="minor"/>
      </rPr>
      <t>(Huom! Jos toteuma on negatiivinen, käytä lukua nolla)</t>
    </r>
  </si>
  <si>
    <t>Scenario 1</t>
  </si>
  <si>
    <t>Scenario 2</t>
  </si>
  <si>
    <t>Scenario 3</t>
  </si>
  <si>
    <t>Scenario 4</t>
  </si>
  <si>
    <t xml:space="preserve">Indicator 1 </t>
  </si>
  <si>
    <t xml:space="preserve">Indicator 2 </t>
  </si>
  <si>
    <t>R&amp;D</t>
  </si>
  <si>
    <t>ecosys.</t>
  </si>
  <si>
    <t>Payment according to indicators</t>
  </si>
  <si>
    <t xml:space="preserve">Realization figure </t>
  </si>
  <si>
    <t>Payment according to the Realization Figure</t>
  </si>
  <si>
    <t>Final amount to be paid (milj. €)</t>
  </si>
  <si>
    <r>
      <t xml:space="preserve">Realization by indictors 
</t>
    </r>
    <r>
      <rPr>
        <sz val="9"/>
        <color theme="1"/>
        <rFont val="Calibri"/>
        <family val="2"/>
        <scheme val="minor"/>
      </rPr>
      <t>(If realization is negative, use zero)</t>
    </r>
  </si>
  <si>
    <t>Applied Veturi funding (€M)</t>
  </si>
  <si>
    <t>Haettu Veturi-rahoituksen määrä</t>
  </si>
  <si>
    <r>
      <rPr>
        <b/>
        <u/>
        <sz val="11"/>
        <rFont val="Calibri"/>
        <family val="2"/>
        <scheme val="minor"/>
      </rPr>
      <t>USER GUIDE</t>
    </r>
    <r>
      <rPr>
        <b/>
        <sz val="11"/>
        <rFont val="Calibri"/>
        <family val="2"/>
        <scheme val="minor"/>
      </rPr>
      <t xml:space="preserve">
To see how your realization impacts the payments, try different realization percentages in the yellow cells.</t>
    </r>
  </si>
  <si>
    <r>
      <rPr>
        <b/>
        <u/>
        <sz val="11"/>
        <rFont val="Calibri"/>
        <family val="2"/>
        <scheme val="minor"/>
      </rPr>
      <t>KÄYTTÖOHJE</t>
    </r>
    <r>
      <rPr>
        <b/>
        <sz val="11"/>
        <rFont val="Calibri"/>
        <family val="2"/>
        <scheme val="minor"/>
      </rPr>
      <t xml:space="preserve">
Muuta oransseissa soluissa olevia toteuma-arvoja nähdäksesi miten erilaiset toteumaskenaariot vaikuttavat lopulliseen maksatukseen.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</si>
</sst>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2" fontId="3" fillId="2" borderId="0" xfId="0" applyNumberFormat="1" applyFont="1" applyFill="1"/>
    <xf numFmtId="0" fontId="0" fillId="4" borderId="0" xfId="0" applyFill="1"/>
    <xf numFmtId="0" fontId="0" fillId="4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0" xfId="0" applyFont="1" applyFill="1"/>
    <xf numFmtId="0" fontId="0" fillId="2" borderId="1" xfId="0" applyFill="1" applyBorder="1" applyAlignment="1">
      <alignment horizontal="right" wrapText="1"/>
    </xf>
    <xf numFmtId="0" fontId="2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0" fillId="2" borderId="0" xfId="1" applyFont="1" applyFill="1" applyAlignment="1" applyProtection="1">
      <alignment horizontal="right"/>
    </xf>
    <xf numFmtId="165" fontId="2" fillId="2" borderId="0" xfId="0" applyNumberFormat="1" applyFont="1" applyFill="1" applyAlignment="1">
      <alignment wrapText="1"/>
    </xf>
    <xf numFmtId="2" fontId="0" fillId="2" borderId="0" xfId="0" applyNumberFormat="1" applyFill="1"/>
    <xf numFmtId="0" fontId="0" fillId="2" borderId="0" xfId="0" applyFill="1" applyAlignment="1">
      <alignment horizontal="right" wrapText="1"/>
    </xf>
    <xf numFmtId="165" fontId="0" fillId="2" borderId="0" xfId="0" applyNumberFormat="1" applyFill="1" applyAlignment="1">
      <alignment wrapText="1"/>
    </xf>
    <xf numFmtId="2" fontId="0" fillId="2" borderId="0" xfId="0" applyNumberFormat="1" applyFill="1" applyAlignment="1">
      <alignment horizontal="right" indent="2"/>
    </xf>
    <xf numFmtId="2" fontId="0" fillId="2" borderId="1" xfId="0" applyNumberFormat="1" applyFill="1" applyBorder="1"/>
    <xf numFmtId="165" fontId="0" fillId="2" borderId="1" xfId="0" applyNumberFormat="1" applyFill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2" fontId="0" fillId="2" borderId="0" xfId="0" applyNumberFormat="1" applyFill="1" applyAlignment="1">
      <alignment wrapText="1"/>
    </xf>
    <xf numFmtId="0" fontId="2" fillId="4" borderId="1" xfId="0" applyFont="1" applyFill="1" applyBorder="1" applyAlignment="1">
      <alignment horizontal="right" wrapText="1"/>
    </xf>
    <xf numFmtId="2" fontId="2" fillId="3" borderId="0" xfId="0" applyNumberFormat="1" applyFont="1" applyFill="1" applyAlignment="1">
      <alignment horizontal="right" wrapText="1"/>
    </xf>
    <xf numFmtId="2" fontId="2" fillId="3" borderId="0" xfId="0" applyNumberFormat="1" applyFont="1" applyFill="1" applyAlignment="1">
      <alignment wrapText="1"/>
    </xf>
    <xf numFmtId="9" fontId="0" fillId="4" borderId="0" xfId="0" applyNumberFormat="1" applyFill="1"/>
    <xf numFmtId="9" fontId="0" fillId="4" borderId="1" xfId="0" applyNumberFormat="1" applyFill="1" applyBorder="1"/>
    <xf numFmtId="166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 wrapText="1"/>
    </xf>
    <xf numFmtId="0" fontId="5" fillId="4" borderId="0" xfId="0" applyFont="1" applyFill="1" applyAlignment="1">
      <alignment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16</xdr:row>
      <xdr:rowOff>82550</xdr:rowOff>
    </xdr:from>
    <xdr:to>
      <xdr:col>9</xdr:col>
      <xdr:colOff>285711</xdr:colOff>
      <xdr:row>35</xdr:row>
      <xdr:rowOff>54278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1" y="3213100"/>
          <a:ext cx="7372310" cy="34705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52892</xdr:colOff>
      <xdr:row>15</xdr:row>
      <xdr:rowOff>120650</xdr:rowOff>
    </xdr:from>
    <xdr:to>
      <xdr:col>9</xdr:col>
      <xdr:colOff>47962</xdr:colOff>
      <xdr:row>32</xdr:row>
      <xdr:rowOff>111161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426FA9-A070-4692-A3E5-6940E72B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" y="3435350"/>
          <a:ext cx="7278520" cy="31210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15</xdr:row>
      <xdr:rowOff>158750</xdr:rowOff>
    </xdr:from>
    <xdr:to>
      <xdr:col>9</xdr:col>
      <xdr:colOff>126665</xdr:colOff>
      <xdr:row>31</xdr:row>
      <xdr:rowOff>77343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F37CD0-B0D7-4333-B64D-E9C1A080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657600"/>
          <a:ext cx="7289464" cy="2864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3" sqref="J3"/>
    </sheetView>
  </sheetViews>
  <sheetFormatPr defaultColWidth="8.7109375" defaultRowHeight="15" x14ac:dyDescent="0.25"/>
  <cols>
    <col min="1" max="1" width="1.85546875" style="7" bestFit="1" customWidth="1"/>
    <col min="2" max="2" width="8.42578125" style="1" bestFit="1" customWidth="1"/>
    <col min="3" max="3" width="6.85546875" style="1" bestFit="1" customWidth="1"/>
    <col min="4" max="4" width="13.42578125" style="1" customWidth="1"/>
    <col min="5" max="5" width="13.42578125" style="19" customWidth="1"/>
    <col min="6" max="6" width="13.42578125" style="14" customWidth="1"/>
    <col min="7" max="7" width="13.42578125" style="10" customWidth="1"/>
    <col min="8" max="8" width="19" style="10" customWidth="1"/>
    <col min="9" max="9" width="12.5703125" style="10" customWidth="1"/>
    <col min="10" max="10" width="29.7109375" style="1" customWidth="1"/>
    <col min="11" max="16384" width="8.7109375" style="1"/>
  </cols>
  <sheetData>
    <row r="1" spans="1:10" x14ac:dyDescent="0.25">
      <c r="A1" s="7" t="s">
        <v>27</v>
      </c>
      <c r="E1" s="28">
        <v>20</v>
      </c>
    </row>
    <row r="3" spans="1:10" ht="90.75" x14ac:dyDescent="0.25">
      <c r="A3" s="5"/>
      <c r="B3" s="6"/>
      <c r="C3" s="6"/>
      <c r="D3" s="22" t="s">
        <v>12</v>
      </c>
      <c r="E3" s="8" t="s">
        <v>1</v>
      </c>
      <c r="F3" s="8" t="s">
        <v>0</v>
      </c>
      <c r="G3" s="8" t="s">
        <v>2</v>
      </c>
      <c r="H3" s="9" t="s">
        <v>7</v>
      </c>
      <c r="J3" s="30" t="s">
        <v>29</v>
      </c>
    </row>
    <row r="4" spans="1:10" x14ac:dyDescent="0.25">
      <c r="A4" s="7" t="s">
        <v>8</v>
      </c>
      <c r="B4" s="7"/>
      <c r="E4" s="23">
        <f>SUM(E5:E6)</f>
        <v>5.9999999999999991</v>
      </c>
      <c r="F4" s="11">
        <f>IF(D5&lt;0,"99",IF(D6&lt;0,"99",D5*0.7+D6*0.3))</f>
        <v>0.54</v>
      </c>
      <c r="G4" s="27">
        <f>F4*20</f>
        <v>10.8</v>
      </c>
      <c r="H4" s="31">
        <f>MIN(E4,G4)</f>
        <v>5.9999999999999991</v>
      </c>
      <c r="I4" s="12"/>
    </row>
    <row r="5" spans="1:10" x14ac:dyDescent="0.25">
      <c r="B5" s="1" t="s">
        <v>3</v>
      </c>
      <c r="C5" s="1" t="s">
        <v>4</v>
      </c>
      <c r="D5" s="25">
        <v>0.6</v>
      </c>
      <c r="E5" s="13">
        <f>IF(D5&lt;=0.5,0,IF(D5&gt;=0.8,14,IF(D5&lt;0.8,(42*D5)-21,)))</f>
        <v>4.1999999999999993</v>
      </c>
      <c r="G5" s="15"/>
      <c r="H5" s="32"/>
      <c r="I5" s="16"/>
    </row>
    <row r="6" spans="1:10" x14ac:dyDescent="0.25">
      <c r="A6" s="5"/>
      <c r="B6" s="6" t="s">
        <v>5</v>
      </c>
      <c r="C6" s="6" t="s">
        <v>6</v>
      </c>
      <c r="D6" s="26">
        <v>0.4</v>
      </c>
      <c r="E6" s="17">
        <f>IF(D6&lt;=0.3,0,IF(D6&gt;=0.6,6,IF(D6&lt;0.6, (18*D6) - 5.4,)))</f>
        <v>1.7999999999999998</v>
      </c>
      <c r="F6" s="8"/>
      <c r="G6" s="18"/>
      <c r="H6" s="33"/>
      <c r="I6" s="16"/>
    </row>
    <row r="7" spans="1:10" x14ac:dyDescent="0.25">
      <c r="A7" s="7" t="s">
        <v>9</v>
      </c>
      <c r="E7" s="23">
        <f>SUM(E8:E9)</f>
        <v>18.18</v>
      </c>
      <c r="F7" s="11">
        <f>IF(D8&lt;0,"99",IF(D9&lt;0,"99",D8*0.7+D9*0.3))</f>
        <v>0.99399999999999999</v>
      </c>
      <c r="G7" s="24">
        <f>F7*20</f>
        <v>19.88</v>
      </c>
      <c r="H7" s="31">
        <f>MIN(E7,G7)</f>
        <v>18.18</v>
      </c>
      <c r="I7" s="16"/>
    </row>
    <row r="8" spans="1:10" x14ac:dyDescent="0.25">
      <c r="B8" s="1" t="s">
        <v>3</v>
      </c>
      <c r="C8" s="1" t="s">
        <v>4</v>
      </c>
      <c r="D8" s="25">
        <v>0.79</v>
      </c>
      <c r="E8" s="13">
        <f>IF(D8&lt;=0.5,0,IF(D8&gt;=0.8,14,IF(D8&lt;0.8,(42*D8)-21,)))</f>
        <v>12.18</v>
      </c>
      <c r="F8" s="19"/>
      <c r="G8" s="15"/>
      <c r="H8" s="32"/>
      <c r="I8" s="12"/>
    </row>
    <row r="9" spans="1:10" x14ac:dyDescent="0.25">
      <c r="A9" s="5"/>
      <c r="B9" s="6" t="s">
        <v>5</v>
      </c>
      <c r="C9" s="6" t="s">
        <v>6</v>
      </c>
      <c r="D9" s="26">
        <v>1.47</v>
      </c>
      <c r="E9" s="17">
        <f>IF(D9&lt;=0.3,0,IF(D9&gt;=0.6,6,IF(D9&lt;0.6, (18*D9) - 5.4,)))</f>
        <v>6</v>
      </c>
      <c r="F9" s="20"/>
      <c r="G9" s="18"/>
      <c r="H9" s="33"/>
    </row>
    <row r="10" spans="1:10" x14ac:dyDescent="0.25">
      <c r="A10" s="7" t="s">
        <v>10</v>
      </c>
      <c r="E10" s="23">
        <f>SUM(E11:E12)</f>
        <v>20</v>
      </c>
      <c r="F10" s="11">
        <f>IF(D11&lt;0,"99",IF(D12&lt;0,"99",D11*0.7+D12*0.3))</f>
        <v>0.74</v>
      </c>
      <c r="G10" s="24">
        <f>F10*20</f>
        <v>14.8</v>
      </c>
      <c r="H10" s="31">
        <f>MIN(E10,G10)</f>
        <v>14.8</v>
      </c>
    </row>
    <row r="11" spans="1:10" x14ac:dyDescent="0.25">
      <c r="B11" s="1" t="s">
        <v>3</v>
      </c>
      <c r="C11" s="1" t="s">
        <v>4</v>
      </c>
      <c r="D11" s="3">
        <v>0.8</v>
      </c>
      <c r="E11" s="13">
        <f>IF(D11&lt;=0.5,0,IF(D11&gt;=0.8,14,IF(D11&lt;0.8,(42*D11)-21,)))</f>
        <v>14</v>
      </c>
      <c r="F11" s="19"/>
      <c r="G11" s="15"/>
      <c r="H11" s="32"/>
    </row>
    <row r="12" spans="1:10" x14ac:dyDescent="0.25">
      <c r="A12" s="5"/>
      <c r="B12" s="6" t="s">
        <v>5</v>
      </c>
      <c r="C12" s="6" t="s">
        <v>6</v>
      </c>
      <c r="D12" s="4">
        <v>0.6</v>
      </c>
      <c r="E12" s="17">
        <f>IF(D12&lt;=0.3,0,IF(D12&gt;=0.6,6,IF(D12&lt;0.6, (18*D12) - 5.4,)))</f>
        <v>6</v>
      </c>
      <c r="F12" s="20"/>
      <c r="G12" s="18"/>
      <c r="H12" s="33"/>
      <c r="I12" s="12"/>
    </row>
    <row r="13" spans="1:10" x14ac:dyDescent="0.25">
      <c r="A13" s="7" t="s">
        <v>11</v>
      </c>
      <c r="E13" s="23">
        <f>SUM(E14:E15)</f>
        <v>5.9999999999999991</v>
      </c>
      <c r="F13" s="11">
        <f>IF(D14&lt;0,"99",IF(D15&lt;0,"99",D14*0.7+D15*0.3))</f>
        <v>0.54</v>
      </c>
      <c r="G13" s="24">
        <f>F13*20</f>
        <v>10.8</v>
      </c>
      <c r="H13" s="31">
        <f>MIN(E13,G13)</f>
        <v>5.9999999999999991</v>
      </c>
    </row>
    <row r="14" spans="1:10" x14ac:dyDescent="0.25">
      <c r="B14" s="1" t="s">
        <v>3</v>
      </c>
      <c r="C14" s="1" t="s">
        <v>4</v>
      </c>
      <c r="D14" s="3">
        <v>0.6</v>
      </c>
      <c r="E14" s="13">
        <f>IF(D14&lt;=0.5,0,IF(D14&gt;=0.8,14,IF(D14&lt;0.8,(42*D14)-21,)))</f>
        <v>4.1999999999999993</v>
      </c>
      <c r="F14" s="19"/>
      <c r="G14" s="15"/>
      <c r="H14" s="32"/>
      <c r="I14" s="15"/>
    </row>
    <row r="15" spans="1:10" x14ac:dyDescent="0.25">
      <c r="A15" s="5"/>
      <c r="B15" s="6" t="s">
        <v>5</v>
      </c>
      <c r="C15" s="6" t="s">
        <v>6</v>
      </c>
      <c r="D15" s="4">
        <v>0.4</v>
      </c>
      <c r="E15" s="17">
        <f>IF(D15&lt;=0.3,0,IF(D15&gt;=0.6,6,IF(D15&lt;0.6, (18*D15) - 5.4,)))</f>
        <v>1.7999999999999998</v>
      </c>
      <c r="F15" s="20"/>
      <c r="G15" s="18"/>
      <c r="H15" s="33"/>
    </row>
    <row r="16" spans="1:10" x14ac:dyDescent="0.25">
      <c r="I16" s="12"/>
    </row>
    <row r="17" spans="9:9" x14ac:dyDescent="0.25">
      <c r="I17" s="15"/>
    </row>
    <row r="18" spans="9:9" x14ac:dyDescent="0.25">
      <c r="I18" s="21"/>
    </row>
  </sheetData>
  <protectedRanges>
    <protectedRange sqref="D3:D15" name="Range1"/>
  </protectedRanges>
  <mergeCells count="4">
    <mergeCell ref="H4:H6"/>
    <mergeCell ref="H7:H9"/>
    <mergeCell ref="H10:H12"/>
    <mergeCell ref="H13:H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J3" sqref="J3"/>
    </sheetView>
  </sheetViews>
  <sheetFormatPr defaultColWidth="8.7109375" defaultRowHeight="15" x14ac:dyDescent="0.25"/>
  <cols>
    <col min="1" max="1" width="1.85546875" style="7" bestFit="1" customWidth="1"/>
    <col min="2" max="2" width="8.42578125" style="1" bestFit="1" customWidth="1"/>
    <col min="3" max="3" width="6.85546875" style="1" bestFit="1" customWidth="1"/>
    <col min="4" max="4" width="13.42578125" style="1" customWidth="1"/>
    <col min="5" max="5" width="13.42578125" style="19" customWidth="1"/>
    <col min="6" max="6" width="13.42578125" style="14" customWidth="1"/>
    <col min="7" max="7" width="15.42578125" style="10" customWidth="1"/>
    <col min="8" max="8" width="19" style="10" customWidth="1"/>
    <col min="9" max="9" width="12.5703125" style="10" customWidth="1"/>
    <col min="10" max="10" width="29.85546875" style="1" bestFit="1" customWidth="1"/>
    <col min="11" max="16384" width="8.7109375" style="1"/>
  </cols>
  <sheetData>
    <row r="1" spans="1:10" x14ac:dyDescent="0.25">
      <c r="A1" s="7" t="s">
        <v>26</v>
      </c>
      <c r="E1" s="28">
        <v>20</v>
      </c>
    </row>
    <row r="3" spans="1:10" ht="75" x14ac:dyDescent="0.25">
      <c r="A3" s="5"/>
      <c r="B3" s="6"/>
      <c r="C3" s="6"/>
      <c r="D3" s="29" t="s">
        <v>25</v>
      </c>
      <c r="E3" s="8" t="s">
        <v>21</v>
      </c>
      <c r="F3" s="8" t="s">
        <v>22</v>
      </c>
      <c r="G3" s="8" t="s">
        <v>23</v>
      </c>
      <c r="H3" s="9" t="s">
        <v>24</v>
      </c>
      <c r="J3" s="30" t="s">
        <v>28</v>
      </c>
    </row>
    <row r="4" spans="1:10" x14ac:dyDescent="0.25">
      <c r="A4" s="7" t="s">
        <v>13</v>
      </c>
      <c r="B4" s="7"/>
      <c r="E4" s="23">
        <f>SUM(E5:E6)</f>
        <v>5.9999999999999991</v>
      </c>
      <c r="F4" s="11">
        <f>IF(D5&lt;0,"99",IF(D6&lt;0,"99",D5*0.7+D6*0.3))</f>
        <v>0.54</v>
      </c>
      <c r="G4" s="27">
        <f>F4*20</f>
        <v>10.8</v>
      </c>
      <c r="H4" s="31">
        <f>MIN(E4,G4)</f>
        <v>5.9999999999999991</v>
      </c>
      <c r="I4" s="12"/>
    </row>
    <row r="5" spans="1:10" x14ac:dyDescent="0.25">
      <c r="B5" s="1" t="s">
        <v>17</v>
      </c>
      <c r="C5" s="1" t="s">
        <v>19</v>
      </c>
      <c r="D5" s="25">
        <v>0.6</v>
      </c>
      <c r="E5" s="13">
        <f>IF(D5&lt;=0.5,0,IF(D5&gt;=0.8,14,IF(D5&lt;0.8,(42*D5)-21,)))</f>
        <v>4.1999999999999993</v>
      </c>
      <c r="G5" s="15"/>
      <c r="H5" s="32"/>
      <c r="I5" s="16"/>
    </row>
    <row r="6" spans="1:10" x14ac:dyDescent="0.25">
      <c r="A6" s="5"/>
      <c r="B6" s="6" t="s">
        <v>18</v>
      </c>
      <c r="C6" s="6" t="s">
        <v>20</v>
      </c>
      <c r="D6" s="26">
        <v>0.4</v>
      </c>
      <c r="E6" s="17">
        <f>IF(D6&lt;=0.3,0,IF(D6&gt;=0.6,6,IF(D6&lt;0.6, (18*D6) - 5.4,)))</f>
        <v>1.7999999999999998</v>
      </c>
      <c r="F6" s="8"/>
      <c r="G6" s="18"/>
      <c r="H6" s="33"/>
      <c r="I6" s="16"/>
      <c r="J6" s="2"/>
    </row>
    <row r="7" spans="1:10" x14ac:dyDescent="0.25">
      <c r="A7" s="7" t="s">
        <v>14</v>
      </c>
      <c r="E7" s="23">
        <f>SUM(E8:E9)</f>
        <v>18.18</v>
      </c>
      <c r="F7" s="11">
        <f>IF(D8&lt;0,"99",IF(D9&lt;0,"99",D8*0.7+D9*0.3))</f>
        <v>0.99399999999999999</v>
      </c>
      <c r="G7" s="24">
        <f>F7*20</f>
        <v>19.88</v>
      </c>
      <c r="H7" s="31">
        <f>MIN(E7,G7)</f>
        <v>18.18</v>
      </c>
      <c r="I7" s="16"/>
    </row>
    <row r="8" spans="1:10" x14ac:dyDescent="0.25">
      <c r="B8" s="1" t="s">
        <v>17</v>
      </c>
      <c r="C8" s="1" t="s">
        <v>19</v>
      </c>
      <c r="D8" s="25">
        <v>0.79</v>
      </c>
      <c r="E8" s="13">
        <f>IF(D8&lt;=0.5,0,IF(D8&gt;=0.8,14,IF(D8&lt;0.8,(42*D8)-21,)))</f>
        <v>12.18</v>
      </c>
      <c r="F8" s="19"/>
      <c r="G8" s="15"/>
      <c r="H8" s="32"/>
      <c r="I8" s="12"/>
    </row>
    <row r="9" spans="1:10" x14ac:dyDescent="0.25">
      <c r="A9" s="5"/>
      <c r="B9" s="6" t="s">
        <v>18</v>
      </c>
      <c r="C9" s="6" t="s">
        <v>20</v>
      </c>
      <c r="D9" s="26">
        <v>1.47</v>
      </c>
      <c r="E9" s="17">
        <f>IF(D9&lt;=0.3,0,IF(D9&gt;=0.6,6,IF(D9&lt;0.6, (18*D9) - 5.4,)))</f>
        <v>6</v>
      </c>
      <c r="F9" s="20"/>
      <c r="G9" s="18"/>
      <c r="H9" s="33"/>
      <c r="J9" s="2"/>
    </row>
    <row r="10" spans="1:10" x14ac:dyDescent="0.25">
      <c r="A10" s="7" t="s">
        <v>15</v>
      </c>
      <c r="E10" s="23">
        <f>SUM(E11:E12)</f>
        <v>20</v>
      </c>
      <c r="F10" s="11">
        <f>IF(D11&lt;0,"99",IF(D12&lt;0,"99",D11*0.7+D12*0.3))</f>
        <v>0.74</v>
      </c>
      <c r="G10" s="24">
        <f>F10*20</f>
        <v>14.8</v>
      </c>
      <c r="H10" s="31">
        <f>MIN(E10,G10)</f>
        <v>14.8</v>
      </c>
    </row>
    <row r="11" spans="1:10" x14ac:dyDescent="0.25">
      <c r="B11" s="1" t="s">
        <v>17</v>
      </c>
      <c r="C11" s="1" t="s">
        <v>19</v>
      </c>
      <c r="D11" s="3">
        <v>0.8</v>
      </c>
      <c r="E11" s="13">
        <f>IF(D11&lt;=0.5,0,IF(D11&gt;=0.8,14,IF(D11&lt;0.8,(42*D11)-21,)))</f>
        <v>14</v>
      </c>
      <c r="F11" s="19"/>
      <c r="G11" s="15"/>
      <c r="H11" s="32"/>
    </row>
    <row r="12" spans="1:10" x14ac:dyDescent="0.25">
      <c r="A12" s="5"/>
      <c r="B12" s="6" t="s">
        <v>18</v>
      </c>
      <c r="C12" s="6" t="s">
        <v>20</v>
      </c>
      <c r="D12" s="4">
        <v>0.6</v>
      </c>
      <c r="E12" s="17">
        <f>IF(D12&lt;=0.3,0,IF(D12&gt;=0.6,6,IF(D12&lt;0.6, (18*D12) - 5.4,)))</f>
        <v>6</v>
      </c>
      <c r="F12" s="20"/>
      <c r="G12" s="18"/>
      <c r="H12" s="33"/>
      <c r="I12" s="12"/>
    </row>
    <row r="13" spans="1:10" x14ac:dyDescent="0.25">
      <c r="A13" s="7" t="s">
        <v>16</v>
      </c>
      <c r="E13" s="23">
        <f>SUM(E14:E15)</f>
        <v>5.9999999999999991</v>
      </c>
      <c r="F13" s="11">
        <f>IF(D14&lt;0,"99",IF(D15&lt;0,"99",D14*0.7+D15*0.3))</f>
        <v>0.54</v>
      </c>
      <c r="G13" s="24">
        <f>F13*20</f>
        <v>10.8</v>
      </c>
      <c r="H13" s="31">
        <f>MIN(E13,G13)</f>
        <v>5.9999999999999991</v>
      </c>
      <c r="J13" s="2"/>
    </row>
    <row r="14" spans="1:10" x14ac:dyDescent="0.25">
      <c r="B14" s="1" t="s">
        <v>17</v>
      </c>
      <c r="C14" s="1" t="s">
        <v>19</v>
      </c>
      <c r="D14" s="3">
        <v>0.6</v>
      </c>
      <c r="E14" s="13">
        <f>IF(D14&lt;=0.5,0,IF(D14&gt;=0.8,14,IF(D14&lt;0.8,(42*D14)-21,)))</f>
        <v>4.1999999999999993</v>
      </c>
      <c r="F14" s="19"/>
      <c r="G14" s="15"/>
      <c r="H14" s="32"/>
      <c r="I14" s="15"/>
    </row>
    <row r="15" spans="1:10" x14ac:dyDescent="0.25">
      <c r="A15" s="5"/>
      <c r="B15" s="6" t="s">
        <v>18</v>
      </c>
      <c r="C15" s="6" t="s">
        <v>20</v>
      </c>
      <c r="D15" s="4">
        <v>0.4</v>
      </c>
      <c r="E15" s="17">
        <f>IF(D15&lt;=0.3,0,IF(D15&gt;=0.6,6,IF(D15&lt;0.6, (18*D15) - 5.4,)))</f>
        <v>1.7999999999999998</v>
      </c>
      <c r="F15" s="20"/>
      <c r="G15" s="18"/>
      <c r="H15" s="33"/>
    </row>
    <row r="16" spans="1:10" x14ac:dyDescent="0.25">
      <c r="I16" s="12"/>
    </row>
    <row r="17" spans="9:10" x14ac:dyDescent="0.25">
      <c r="I17" s="15"/>
      <c r="J17" s="2"/>
    </row>
    <row r="18" spans="9:10" x14ac:dyDescent="0.25">
      <c r="I18" s="21"/>
    </row>
  </sheetData>
  <protectedRanges>
    <protectedRange sqref="D3:D4 D7 D10:D15" name="Range1"/>
    <protectedRange sqref="D5:D6" name="Range1_1"/>
    <protectedRange sqref="D8:D9" name="Range1_2"/>
  </protectedRanges>
  <mergeCells count="4">
    <mergeCell ref="H4:H6"/>
    <mergeCell ref="H7:H9"/>
    <mergeCell ref="H10:H12"/>
    <mergeCell ref="H13:H1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D5E2-4DBC-431B-B32D-F91CE53699C7}">
  <dimension ref="A1:J18"/>
  <sheetViews>
    <sheetView topLeftCell="A3" workbookViewId="0">
      <selection activeCell="J14" sqref="J14"/>
    </sheetView>
  </sheetViews>
  <sheetFormatPr defaultColWidth="8.7109375" defaultRowHeight="15" x14ac:dyDescent="0.25"/>
  <cols>
    <col min="1" max="1" width="1.85546875" style="7" bestFit="1" customWidth="1"/>
    <col min="2" max="2" width="8.42578125" style="1" bestFit="1" customWidth="1"/>
    <col min="3" max="3" width="6.85546875" style="1" bestFit="1" customWidth="1"/>
    <col min="4" max="4" width="13.42578125" style="1" customWidth="1"/>
    <col min="5" max="5" width="13.42578125" style="19" customWidth="1"/>
    <col min="6" max="6" width="13.42578125" style="14" customWidth="1"/>
    <col min="7" max="7" width="15.42578125" style="10" customWidth="1"/>
    <col min="8" max="8" width="19" style="10" customWidth="1"/>
    <col min="9" max="9" width="12.5703125" style="10" customWidth="1"/>
    <col min="10" max="10" width="29.85546875" style="1" bestFit="1" customWidth="1"/>
    <col min="11" max="16384" width="8.7109375" style="1"/>
  </cols>
  <sheetData>
    <row r="1" spans="1:10" x14ac:dyDescent="0.25">
      <c r="A1" s="7" t="s">
        <v>26</v>
      </c>
      <c r="E1" s="28">
        <v>10</v>
      </c>
    </row>
    <row r="3" spans="1:10" ht="75" x14ac:dyDescent="0.25">
      <c r="A3" s="5"/>
      <c r="B3" s="6"/>
      <c r="C3" s="6"/>
      <c r="D3" s="29" t="s">
        <v>25</v>
      </c>
      <c r="E3" s="8" t="s">
        <v>21</v>
      </c>
      <c r="F3" s="8" t="s">
        <v>22</v>
      </c>
      <c r="G3" s="8" t="s">
        <v>23</v>
      </c>
      <c r="H3" s="9" t="s">
        <v>24</v>
      </c>
      <c r="J3" s="30" t="s">
        <v>28</v>
      </c>
    </row>
    <row r="4" spans="1:10" x14ac:dyDescent="0.25">
      <c r="A4" s="7" t="s">
        <v>13</v>
      </c>
      <c r="B4" s="7"/>
      <c r="E4" s="23">
        <f>SUM(E5:E6)</f>
        <v>2.9999999999999996</v>
      </c>
      <c r="F4" s="11">
        <f>IF(D5&lt;0,"99",IF(D6&lt;0,"99",D5*0.7+D6*0.3))</f>
        <v>0.54</v>
      </c>
      <c r="G4" s="27">
        <f>F4*10</f>
        <v>5.4</v>
      </c>
      <c r="H4" s="31">
        <f>MIN(E4,G4)</f>
        <v>2.9999999999999996</v>
      </c>
      <c r="I4" s="12"/>
    </row>
    <row r="5" spans="1:10" x14ac:dyDescent="0.25">
      <c r="B5" s="1" t="s">
        <v>17</v>
      </c>
      <c r="C5" s="1" t="s">
        <v>19</v>
      </c>
      <c r="D5" s="25">
        <v>0.6</v>
      </c>
      <c r="E5" s="13">
        <f>IF(D5&lt;=0.5,0,IF(D5&gt;=0.8,7,IF(D5&lt;0.8,(21*D5)-10.5,)))</f>
        <v>2.0999999999999996</v>
      </c>
      <c r="G5" s="15"/>
      <c r="H5" s="32"/>
      <c r="I5" s="16"/>
    </row>
    <row r="6" spans="1:10" x14ac:dyDescent="0.25">
      <c r="A6" s="5"/>
      <c r="B6" s="6" t="s">
        <v>18</v>
      </c>
      <c r="C6" s="6" t="s">
        <v>20</v>
      </c>
      <c r="D6" s="26">
        <v>0.4</v>
      </c>
      <c r="E6" s="17">
        <f>IF(D6&lt;=0.3,0,IF(D6&gt;=0.6,3,IF(D6&lt;0.6, (9*D6) - 2.7,)))</f>
        <v>0.89999999999999991</v>
      </c>
      <c r="F6" s="8"/>
      <c r="G6" s="18"/>
      <c r="H6" s="33"/>
      <c r="I6" s="16"/>
      <c r="J6" s="2"/>
    </row>
    <row r="7" spans="1:10" x14ac:dyDescent="0.25">
      <c r="A7" s="7" t="s">
        <v>14</v>
      </c>
      <c r="E7" s="23">
        <f>SUM(E8:E9)</f>
        <v>9.09</v>
      </c>
      <c r="F7" s="11">
        <f>IF(D8&lt;0,"99",IF(D9&lt;0,"99",D8*0.7+D9*0.3))</f>
        <v>0.99399999999999999</v>
      </c>
      <c r="G7" s="27">
        <f>F7*10</f>
        <v>9.94</v>
      </c>
      <c r="H7" s="31">
        <f>MIN(E7,G7)</f>
        <v>9.09</v>
      </c>
      <c r="I7" s="16"/>
    </row>
    <row r="8" spans="1:10" x14ac:dyDescent="0.25">
      <c r="B8" s="1" t="s">
        <v>17</v>
      </c>
      <c r="C8" s="1" t="s">
        <v>19</v>
      </c>
      <c r="D8" s="25">
        <v>0.79</v>
      </c>
      <c r="E8" s="13">
        <f>IF(D8&lt;=0.5,0,IF(D8&gt;=0.8,7,IF(D8&lt;0.8,(21*D8)-10.5,)))</f>
        <v>6.09</v>
      </c>
      <c r="F8" s="19"/>
      <c r="G8" s="15"/>
      <c r="H8" s="32"/>
      <c r="I8" s="12"/>
    </row>
    <row r="9" spans="1:10" x14ac:dyDescent="0.25">
      <c r="A9" s="5"/>
      <c r="B9" s="6" t="s">
        <v>18</v>
      </c>
      <c r="C9" s="6" t="s">
        <v>20</v>
      </c>
      <c r="D9" s="26">
        <v>1.47</v>
      </c>
      <c r="E9" s="17">
        <f>IF(D9&lt;=0.3,0,IF(D9&gt;=0.6,3,IF(D9&lt;0.6, (9*D9) - 2.7,)))</f>
        <v>3</v>
      </c>
      <c r="F9" s="20"/>
      <c r="G9" s="18"/>
      <c r="H9" s="33"/>
      <c r="J9" s="2"/>
    </row>
    <row r="10" spans="1:10" x14ac:dyDescent="0.25">
      <c r="A10" s="7" t="s">
        <v>15</v>
      </c>
      <c r="E10" s="23">
        <f>SUM(E11:E12)</f>
        <v>10</v>
      </c>
      <c r="F10" s="11">
        <f>IF(D11&lt;0,"99",IF(D12&lt;0,"99",D11*0.7+D12*0.3))</f>
        <v>0.74</v>
      </c>
      <c r="G10" s="27">
        <f>F10*10</f>
        <v>7.4</v>
      </c>
      <c r="H10" s="31">
        <f>MIN(E10,G10)</f>
        <v>7.4</v>
      </c>
    </row>
    <row r="11" spans="1:10" x14ac:dyDescent="0.25">
      <c r="B11" s="1" t="s">
        <v>17</v>
      </c>
      <c r="C11" s="1" t="s">
        <v>19</v>
      </c>
      <c r="D11" s="3">
        <v>0.8</v>
      </c>
      <c r="E11" s="13">
        <f>IF(D11&lt;=0.5,0,IF(D11&gt;=0.8,7,IF(D11&lt;0.8,(21*D11)-10.5,)))</f>
        <v>7</v>
      </c>
      <c r="F11" s="19"/>
      <c r="G11" s="15"/>
      <c r="H11" s="32"/>
    </row>
    <row r="12" spans="1:10" x14ac:dyDescent="0.25">
      <c r="A12" s="5"/>
      <c r="B12" s="6" t="s">
        <v>18</v>
      </c>
      <c r="C12" s="6" t="s">
        <v>20</v>
      </c>
      <c r="D12" s="4">
        <v>0.6</v>
      </c>
      <c r="E12" s="17">
        <f>IF(D12&lt;=0.3,0,IF(D12&gt;=0.6,3,IF(D12&lt;0.6, (9*D12) - 2.7,)))</f>
        <v>3</v>
      </c>
      <c r="F12" s="20"/>
      <c r="G12" s="18"/>
      <c r="H12" s="33"/>
      <c r="I12" s="12"/>
    </row>
    <row r="13" spans="1:10" x14ac:dyDescent="0.25">
      <c r="A13" s="7" t="s">
        <v>16</v>
      </c>
      <c r="E13" s="23">
        <f>SUM(E14:E15)</f>
        <v>10</v>
      </c>
      <c r="F13" s="11">
        <f>IF(D14&lt;0,"99",IF(D15&lt;0,"99",D14*0.7+D15*0.3))</f>
        <v>1.05</v>
      </c>
      <c r="G13" s="27">
        <f>F13*10</f>
        <v>10.5</v>
      </c>
      <c r="H13" s="31">
        <f>MIN(E13,G13)</f>
        <v>10</v>
      </c>
      <c r="J13" s="2"/>
    </row>
    <row r="14" spans="1:10" x14ac:dyDescent="0.25">
      <c r="B14" s="1" t="s">
        <v>17</v>
      </c>
      <c r="C14" s="1" t="s">
        <v>19</v>
      </c>
      <c r="D14" s="3">
        <v>0.9</v>
      </c>
      <c r="E14" s="13">
        <f>IF(D14&lt;=0.5,0,IF(D14&gt;=0.8,7,IF(D14&lt;0.8,(21*D14)-10.5,)))</f>
        <v>7</v>
      </c>
      <c r="F14" s="19"/>
      <c r="G14" s="15"/>
      <c r="H14" s="32"/>
      <c r="I14" s="15"/>
    </row>
    <row r="15" spans="1:10" x14ac:dyDescent="0.25">
      <c r="A15" s="5"/>
      <c r="B15" s="6" t="s">
        <v>18</v>
      </c>
      <c r="C15" s="6" t="s">
        <v>20</v>
      </c>
      <c r="D15" s="4">
        <v>1.4</v>
      </c>
      <c r="E15" s="17">
        <f>IF(D15&lt;=0.3,0,IF(D15&gt;=0.6,3,IF(D15&lt;0.6, (9*D15) - 2.7,)))</f>
        <v>3</v>
      </c>
      <c r="F15" s="20"/>
      <c r="G15" s="18"/>
      <c r="H15" s="33"/>
    </row>
    <row r="16" spans="1:10" x14ac:dyDescent="0.25">
      <c r="I16" s="12"/>
    </row>
    <row r="17" spans="9:10" x14ac:dyDescent="0.25">
      <c r="I17" s="15"/>
      <c r="J17" s="2"/>
    </row>
    <row r="18" spans="9:10" x14ac:dyDescent="0.25">
      <c r="I18" s="21"/>
    </row>
  </sheetData>
  <protectedRanges>
    <protectedRange sqref="D3:D4 D7 D10:D15" name="Range1"/>
    <protectedRange sqref="D5:D6" name="Range1_1"/>
    <protectedRange sqref="D8:D9" name="Range1_2"/>
  </protectedRanges>
  <mergeCells count="4">
    <mergeCell ref="H4:H6"/>
    <mergeCell ref="H7:H9"/>
    <mergeCell ref="H10:H12"/>
    <mergeCell ref="H13:H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Skenaariotarkastelu</vt:lpstr>
      <vt:lpstr>Scenarios 20 mil.</vt:lpstr>
      <vt:lpstr>Scenarios_10 mil.</vt:lpstr>
    </vt:vector>
  </TitlesOfParts>
  <Company>Business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Kotiranta Annu</dc:creator>
  <cp:lastModifiedBy>Kaj Nordgren</cp:lastModifiedBy>
  <dcterms:created xsi:type="dcterms:W3CDTF">2021-08-23T07:10:42Z</dcterms:created>
  <dcterms:modified xsi:type="dcterms:W3CDTF">2026-04-24T12:05:46Z</dcterms:modified>
</cp:coreProperties>
</file>